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<sst xmlns="http://schemas.openxmlformats.org/spreadsheetml/2006/main" count="111" uniqueCount="53">
  <si>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</si>
  <si>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</si>
  <si>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</si>
  <si>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</si>
  <si>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</si>
  <si>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</si>
  <si>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</si>
  <si>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</si>
  <si>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</si>
  <si>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</si>
  <si>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</si>
  <si>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</si>
  <si>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</si>
  <si>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</si>
  <si>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</si>
  <si>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</si>
  <si>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</si>
  <si>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</si>
  <si>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</si>
  <si>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</si>
  <si>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</si>
  <si>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</si>
  <si>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</si>
  <si>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</si>
  <si>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</si>
  <si>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</si>
  <si>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</si>
  <si>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</si>
  <si>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</si>
  <si>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</si>
  <si>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</si>
  <si>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</si>
  <si>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</si>
  <si>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</si>
  <si>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</si>
  <si>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</si>
  <si>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</si>
  <si>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</si>
  <si>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</si>
  <si>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</si>
  <si>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</si>
  <si>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 xml:space="preserve">Начальник Финансового управления  администрации муниципального района "Мелекесский район"                                                                       </t>
  </si>
  <si>
    <t>А.В.Щукин</t>
  </si>
  <si>
    <t>акцизы на нефтепродукты</t>
  </si>
  <si>
    <t>8(84235)26494</t>
  </si>
  <si>
    <t xml:space="preserve">налог,взимаемый в связи с применением упрощенной  системы налогобложения </t>
  </si>
  <si>
    <t xml:space="preserve"> -единый сельхозналог</t>
  </si>
  <si>
    <t xml:space="preserve"> -налог на имущество физических лиц</t>
  </si>
  <si>
    <t>Ирина Ивановна Евсеева</t>
  </si>
  <si>
    <t>Бюджет на       январь-июнь  месяц     2018 года</t>
  </si>
  <si>
    <t>Факт      за      январь-июнь   месяц            2018 года</t>
  </si>
  <si>
    <t>за  1 полугодие  2018 года</t>
  </si>
  <si>
    <t>по отчету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</si>
</sst>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8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7" xfId="0" applyNumberFormat="1" applyFont="1" applyBorder="1" applyAlignment="1">
      <alignment horizontal="center" vertical="center"/>
    </xf>
    <xf numFmtId="165" fontId="10" fillId="33" borderId="37" xfId="0" applyNumberFormat="1" applyFont="1" applyFill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7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4" fillId="34" borderId="4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0" fillId="33" borderId="49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51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vertical="top" wrapText="1"/>
    </xf>
    <xf numFmtId="0" fontId="10" fillId="33" borderId="50" xfId="0" applyFont="1" applyFill="1" applyBorder="1" applyAlignment="1">
      <alignment vertical="top" wrapText="1"/>
    </xf>
    <xf numFmtId="0" fontId="10" fillId="33" borderId="51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8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/>
    </xf>
    <xf numFmtId="164" fontId="10" fillId="0" borderId="39" xfId="0" applyNumberFormat="1" applyFont="1" applyBorder="1" applyAlignment="1">
      <alignment horizontal="center" vertical="center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4">
      <pane xSplit="1" ySplit="2" topLeftCell="I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W11" sqref="W11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710937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140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89" t="s">
        <v>0</v>
      </c>
      <c r="AR1" s="189"/>
      <c r="AS1" s="189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90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9"/>
    </row>
    <row r="4" spans="1:46" ht="39.75" customHeight="1">
      <c r="A4" s="163" t="s">
        <v>32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8"/>
    </row>
    <row r="5" spans="1:46" ht="17.25" customHeight="1">
      <c r="A5" s="191" t="s">
        <v>51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8"/>
    </row>
    <row r="6" spans="1:46" ht="17.25" customHeight="1">
      <c r="A6" s="106"/>
      <c r="B6" s="106"/>
      <c r="C6" s="107"/>
      <c r="D6" s="108"/>
      <c r="E6" s="109"/>
      <c r="F6" s="110"/>
      <c r="G6" s="111"/>
      <c r="H6" s="108"/>
      <c r="I6" s="109"/>
      <c r="J6" s="108"/>
      <c r="K6" s="112"/>
      <c r="L6" s="108"/>
      <c r="M6" s="109"/>
      <c r="N6" s="108"/>
      <c r="O6" s="108"/>
      <c r="P6" s="108"/>
      <c r="Q6" s="109"/>
      <c r="R6" s="108"/>
      <c r="S6" s="110"/>
      <c r="T6" s="110"/>
      <c r="U6" s="110"/>
      <c r="V6" s="113" t="s">
        <v>31</v>
      </c>
      <c r="W6" s="113"/>
      <c r="X6" s="113"/>
      <c r="Y6" s="113"/>
      <c r="Z6" s="113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4"/>
      <c r="AM6" s="110"/>
      <c r="AN6" s="110"/>
      <c r="AO6" s="108"/>
      <c r="AP6" s="108"/>
      <c r="AQ6" s="110"/>
      <c r="AR6" s="110"/>
      <c r="AS6" s="110"/>
      <c r="AT6" s="20"/>
    </row>
    <row r="7" spans="1:46" ht="17.25" customHeight="1" thickBot="1">
      <c r="A7" s="106"/>
      <c r="B7" s="106"/>
      <c r="C7" s="107"/>
      <c r="D7" s="105"/>
      <c r="E7" s="115"/>
      <c r="F7" s="105"/>
      <c r="G7" s="116"/>
      <c r="H7" s="117"/>
      <c r="I7" s="118"/>
      <c r="J7" s="117"/>
      <c r="K7" s="112"/>
      <c r="L7" s="108"/>
      <c r="M7" s="109"/>
      <c r="N7" s="108"/>
      <c r="O7" s="108"/>
      <c r="P7" s="108"/>
      <c r="Q7" s="118"/>
      <c r="R7" s="108"/>
      <c r="S7" s="108"/>
      <c r="T7" s="108"/>
      <c r="U7" s="117"/>
      <c r="V7" s="108"/>
      <c r="W7" s="193" t="s">
        <v>52</v>
      </c>
      <c r="X7" s="193"/>
      <c r="Y7" s="108"/>
      <c r="Z7" s="117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9"/>
      <c r="AM7" s="108"/>
      <c r="AN7" s="108"/>
      <c r="AO7" s="108"/>
      <c r="AP7" s="108"/>
      <c r="AQ7" s="108"/>
      <c r="AR7" s="163" t="s">
        <v>2</v>
      </c>
      <c r="AS7" s="163"/>
      <c r="AT7" s="18"/>
    </row>
    <row r="8" spans="1:46" ht="15.75" customHeight="1" thickBot="1">
      <c r="A8" s="172" t="s">
        <v>38</v>
      </c>
      <c r="B8" s="178" t="s">
        <v>3</v>
      </c>
      <c r="C8" s="179"/>
      <c r="D8" s="179"/>
      <c r="E8" s="180"/>
      <c r="F8" s="184" t="s">
        <v>4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6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</row>
    <row r="9" spans="1:46" ht="37.5" customHeight="1" thickBot="1">
      <c r="A9" s="173"/>
      <c r="B9" s="181"/>
      <c r="C9" s="182"/>
      <c r="D9" s="182"/>
      <c r="E9" s="183"/>
      <c r="F9" s="164" t="s">
        <v>39</v>
      </c>
      <c r="G9" s="165"/>
      <c r="H9" s="165"/>
      <c r="I9" s="166"/>
      <c r="J9" s="169" t="s">
        <v>28</v>
      </c>
      <c r="K9" s="170"/>
      <c r="L9" s="170"/>
      <c r="M9" s="171"/>
      <c r="N9" s="164" t="s">
        <v>5</v>
      </c>
      <c r="O9" s="165"/>
      <c r="P9" s="165"/>
      <c r="Q9" s="166"/>
      <c r="R9" s="164" t="s">
        <v>6</v>
      </c>
      <c r="S9" s="165"/>
      <c r="T9" s="165"/>
      <c r="U9" s="166"/>
      <c r="V9" s="164" t="s">
        <v>7</v>
      </c>
      <c r="W9" s="165"/>
      <c r="X9" s="165"/>
      <c r="Y9" s="166"/>
      <c r="Z9" s="187" t="s">
        <v>38</v>
      </c>
      <c r="AA9" s="164" t="s">
        <v>8</v>
      </c>
      <c r="AB9" s="165"/>
      <c r="AC9" s="165"/>
      <c r="AD9" s="166"/>
      <c r="AE9" s="164" t="s">
        <v>9</v>
      </c>
      <c r="AF9" s="165"/>
      <c r="AG9" s="165"/>
      <c r="AH9" s="166"/>
      <c r="AI9" s="167" t="s">
        <v>10</v>
      </c>
      <c r="AJ9" s="165"/>
      <c r="AK9" s="165"/>
      <c r="AL9" s="168"/>
      <c r="AM9" s="164" t="s">
        <v>11</v>
      </c>
      <c r="AN9" s="165"/>
      <c r="AO9" s="165"/>
      <c r="AP9" s="166"/>
      <c r="AQ9" s="174" t="s">
        <v>12</v>
      </c>
      <c r="AR9" s="175"/>
      <c r="AS9" s="175"/>
      <c r="AT9" s="176"/>
    </row>
    <row r="10" spans="1:47" s="9" customFormat="1" ht="113.25" customHeight="1" thickBot="1">
      <c r="A10" s="173"/>
      <c r="B10" s="35" t="s">
        <v>49</v>
      </c>
      <c r="C10" s="36" t="s">
        <v>50</v>
      </c>
      <c r="D10" s="37" t="s">
        <v>13</v>
      </c>
      <c r="E10" s="38" t="s">
        <v>14</v>
      </c>
      <c r="F10" s="35" t="s">
        <v>49</v>
      </c>
      <c r="G10" s="36" t="s">
        <v>50</v>
      </c>
      <c r="H10" s="124" t="s">
        <v>13</v>
      </c>
      <c r="I10" s="38" t="s">
        <v>14</v>
      </c>
      <c r="J10" s="35" t="s">
        <v>49</v>
      </c>
      <c r="K10" s="36" t="s">
        <v>50</v>
      </c>
      <c r="L10" s="37" t="s">
        <v>13</v>
      </c>
      <c r="M10" s="38" t="s">
        <v>14</v>
      </c>
      <c r="N10" s="35" t="s">
        <v>49</v>
      </c>
      <c r="O10" s="36" t="s">
        <v>50</v>
      </c>
      <c r="P10" s="125" t="s">
        <v>13</v>
      </c>
      <c r="Q10" s="126" t="s">
        <v>14</v>
      </c>
      <c r="R10" s="35" t="s">
        <v>49</v>
      </c>
      <c r="S10" s="36" t="s">
        <v>50</v>
      </c>
      <c r="T10" s="152" t="s">
        <v>13</v>
      </c>
      <c r="U10" s="39" t="s">
        <v>14</v>
      </c>
      <c r="V10" s="35" t="s">
        <v>49</v>
      </c>
      <c r="W10" s="36" t="s">
        <v>50</v>
      </c>
      <c r="X10" s="127" t="s">
        <v>13</v>
      </c>
      <c r="Y10" s="39" t="s">
        <v>14</v>
      </c>
      <c r="Z10" s="188"/>
      <c r="AA10" s="35" t="s">
        <v>49</v>
      </c>
      <c r="AB10" s="36" t="s">
        <v>50</v>
      </c>
      <c r="AC10" s="40" t="s">
        <v>13</v>
      </c>
      <c r="AD10" s="39" t="s">
        <v>14</v>
      </c>
      <c r="AE10" s="35" t="s">
        <v>49</v>
      </c>
      <c r="AF10" s="36" t="s">
        <v>50</v>
      </c>
      <c r="AG10" s="128" t="s">
        <v>13</v>
      </c>
      <c r="AH10" s="39" t="s">
        <v>14</v>
      </c>
      <c r="AI10" s="35" t="s">
        <v>49</v>
      </c>
      <c r="AJ10" s="36" t="s">
        <v>50</v>
      </c>
      <c r="AK10" s="40" t="s">
        <v>13</v>
      </c>
      <c r="AL10" s="41" t="s">
        <v>14</v>
      </c>
      <c r="AM10" s="35" t="s">
        <v>49</v>
      </c>
      <c r="AN10" s="36" t="s">
        <v>50</v>
      </c>
      <c r="AO10" s="42" t="s">
        <v>13</v>
      </c>
      <c r="AP10" s="39" t="s">
        <v>14</v>
      </c>
      <c r="AQ10" s="35" t="s">
        <v>49</v>
      </c>
      <c r="AR10" s="36" t="s">
        <v>50</v>
      </c>
      <c r="AS10" s="129" t="s">
        <v>13</v>
      </c>
      <c r="AT10" s="130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53785.4</v>
      </c>
      <c r="C11" s="45">
        <f>C12+C13+C14+C15+C16+C17+C18+C19+C20+C21</f>
        <v>55852.1</v>
      </c>
      <c r="D11" s="46">
        <f>C11/B11</f>
        <v>1.0384249257233376</v>
      </c>
      <c r="E11" s="47">
        <f>C11-B11</f>
        <v>2066.699999999997</v>
      </c>
      <c r="F11" s="44">
        <f>F12+F13+F14+F15+F16+F17+F18+F19+F20+F21</f>
        <v>31540.699999999997</v>
      </c>
      <c r="G11" s="48">
        <f>G12+G13+G14+G15+G16+G17+G18+G19+G20+G21</f>
        <v>32116.7</v>
      </c>
      <c r="H11" s="120">
        <f>G11/F11</f>
        <v>1.0182621184691527</v>
      </c>
      <c r="I11" s="47">
        <f>G11-F11</f>
        <v>576.0000000000036</v>
      </c>
      <c r="J11" s="44">
        <f>N11+R11+V11+AA11+AE11+AI11+AM11+AQ11</f>
        <v>22244.699999999997</v>
      </c>
      <c r="K11" s="48">
        <f>K12+K15+K16+K18+K19+K20+K21+K13</f>
        <v>23735.4</v>
      </c>
      <c r="L11" s="120">
        <f>K11/J11</f>
        <v>1.067013715626644</v>
      </c>
      <c r="M11" s="47">
        <f>K11-J11</f>
        <v>1490.7000000000044</v>
      </c>
      <c r="N11" s="44">
        <f>N12+N13+N14+N15+N16+N17+N18+N19+N20+N21</f>
        <v>4675</v>
      </c>
      <c r="O11" s="132">
        <f>O12+O15+O16+O18+O19+O20+O21+O13</f>
        <v>4686.6</v>
      </c>
      <c r="P11" s="133">
        <f>O11/N11</f>
        <v>1.00248128342246</v>
      </c>
      <c r="Q11" s="134">
        <f>O11-N11</f>
        <v>11.600000000000364</v>
      </c>
      <c r="R11" s="44">
        <f>R12+R13+R14+R15+R16+R17+R18+R19+R20+R21</f>
        <v>3445.1</v>
      </c>
      <c r="S11" s="132">
        <f>S12+S15+S16+S18+S19+S20+S21+S13</f>
        <v>3625.2000000000003</v>
      </c>
      <c r="T11" s="46">
        <f>S11/R11</f>
        <v>1.0522771472526198</v>
      </c>
      <c r="U11" s="47">
        <f>S11-R11</f>
        <v>180.10000000000036</v>
      </c>
      <c r="V11" s="49">
        <f>V12+V13+V14+V15+V16+V17+V18+V19+V20+V21</f>
        <v>1549</v>
      </c>
      <c r="W11" s="50">
        <f>W12+W15+W16+W18+W19+W20+W21+W13</f>
        <v>1757.3</v>
      </c>
      <c r="X11" s="135">
        <f>W11/V11</f>
        <v>1.134473854099419</v>
      </c>
      <c r="Y11" s="52">
        <f>W11-V11</f>
        <v>208.29999999999995</v>
      </c>
      <c r="Z11" s="53" t="s">
        <v>15</v>
      </c>
      <c r="AA11" s="49">
        <f>AA12+AA13+AA14+AA15+AA16+AA17+AA18+AA19+AA20+AA21</f>
        <v>704</v>
      </c>
      <c r="AB11" s="50">
        <f>AB12+AB15+AB16+AB18+AB19+AB20+AB21+AB13</f>
        <v>761.1</v>
      </c>
      <c r="AC11" s="51">
        <f>AB11/AA11</f>
        <v>1.0811079545454545</v>
      </c>
      <c r="AD11" s="52">
        <f>AB11-AA11</f>
        <v>57.10000000000002</v>
      </c>
      <c r="AE11" s="49">
        <f>AE12+AE13+AE14+AE15+AE16+AE17+AE18+AE19+AE20+AE21</f>
        <v>5760</v>
      </c>
      <c r="AF11" s="50">
        <f>AF12+AF15+AF16+AF18+AF19+AF20+AF21+AF13</f>
        <v>6461.599999999999</v>
      </c>
      <c r="AG11" s="51">
        <f>AF11/AE11</f>
        <v>1.1218055555555555</v>
      </c>
      <c r="AH11" s="52">
        <f>AF11-AE11</f>
        <v>701.5999999999995</v>
      </c>
      <c r="AI11" s="50">
        <f>AI12+AI13+AI14+AI15+AI16+AI17+AI18+AI19+AI20+AI21</f>
        <v>556</v>
      </c>
      <c r="AJ11" s="50">
        <f>AJ12+AJ15+AJ16+AJ18+AJ19+AJ20+AJ21+AJ13</f>
        <v>727.1</v>
      </c>
      <c r="AK11" s="51">
        <f>AJ11/AI11</f>
        <v>1.3077338129496403</v>
      </c>
      <c r="AL11" s="54">
        <f>AJ11-AI11</f>
        <v>171.10000000000002</v>
      </c>
      <c r="AM11" s="49">
        <f>AM12+AM13+AM14+AM15+AM16+AM17+AM18+AM19+AM20+AM21</f>
        <v>3487</v>
      </c>
      <c r="AN11" s="50">
        <f>AN12+AN15+AN16+AN18+AN19+AN20+AN21+AN13</f>
        <v>3606.4</v>
      </c>
      <c r="AO11" s="55">
        <f>AN11/AM11</f>
        <v>1.034241468310869</v>
      </c>
      <c r="AP11" s="52">
        <f>AN11-AM11</f>
        <v>119.40000000000009</v>
      </c>
      <c r="AQ11" s="49">
        <f>AQ12+AQ13+AQ14+AQ15+AQ16+AQ17+AQ18+AQ19+AQ20+AQ21</f>
        <v>2068.6</v>
      </c>
      <c r="AR11" s="50">
        <f>AR12+AR15+AR16+AR18+AR19+AR20+AR21+AR13</f>
        <v>2110.1</v>
      </c>
      <c r="AS11" s="136">
        <f>AR11/AQ11</f>
        <v>1.0200618775983756</v>
      </c>
      <c r="AT11" s="131">
        <f>AR11-AQ11</f>
        <v>41.5</v>
      </c>
    </row>
    <row r="12" spans="1:46" ht="33.75" customHeight="1">
      <c r="A12" s="56" t="s">
        <v>16</v>
      </c>
      <c r="B12" s="57">
        <f>F12+J12</f>
        <v>25278.800000000003</v>
      </c>
      <c r="C12" s="58">
        <f>G12+K12</f>
        <v>26752.4</v>
      </c>
      <c r="D12" s="62">
        <f aca="true" t="shared" si="0" ref="D12:D21">C12/B12</f>
        <v>1.0582939063563144</v>
      </c>
      <c r="E12" s="63">
        <f aca="true" t="shared" si="1" ref="E12:E21">C12-B12</f>
        <v>1473.5999999999985</v>
      </c>
      <c r="F12" s="61">
        <v>17124.7</v>
      </c>
      <c r="G12" s="156">
        <v>17774.2</v>
      </c>
      <c r="H12" s="62">
        <f aca="true" t="shared" si="2" ref="H12:H17">G12/F12</f>
        <v>1.037927671725636</v>
      </c>
      <c r="I12" s="63">
        <f aca="true" t="shared" si="3" ref="I12:I21">G12-F12</f>
        <v>649.5</v>
      </c>
      <c r="J12" s="61">
        <f>N12+R12+V12+AA12+AE12+AI12+AM12+AQ12</f>
        <v>8154.1</v>
      </c>
      <c r="K12" s="58">
        <f>O12+S12+W12+AB12+AF12+AJ12+AN12+AR12</f>
        <v>8978.2</v>
      </c>
      <c r="L12" s="62">
        <f aca="true" t="shared" si="4" ref="L12:L21">K12/J12</f>
        <v>1.1010657215388577</v>
      </c>
      <c r="M12" s="63">
        <f aca="true" t="shared" si="5" ref="M12:M21">K12-J12</f>
        <v>824.1000000000004</v>
      </c>
      <c r="N12" s="57">
        <v>2795</v>
      </c>
      <c r="O12" s="151">
        <v>3033.6</v>
      </c>
      <c r="P12" s="64">
        <f>O12/N12</f>
        <v>1.0853667262969589</v>
      </c>
      <c r="Q12" s="65">
        <f>O12-N12</f>
        <v>238.5999999999999</v>
      </c>
      <c r="R12" s="137">
        <v>1920.5</v>
      </c>
      <c r="S12" s="138">
        <v>2094.1</v>
      </c>
      <c r="T12" s="62">
        <f aca="true" t="shared" si="6" ref="T12:T20">S12/R12</f>
        <v>1.0903931267898985</v>
      </c>
      <c r="U12" s="63">
        <f aca="true" t="shared" si="7" ref="U12:U20">S12-R12</f>
        <v>173.5999999999999</v>
      </c>
      <c r="V12" s="61">
        <v>230</v>
      </c>
      <c r="W12" s="58">
        <v>287.7</v>
      </c>
      <c r="X12" s="59">
        <f>W12/V12</f>
        <v>1.2508695652173913</v>
      </c>
      <c r="Y12" s="60">
        <f>W12-V12</f>
        <v>57.69999999999999</v>
      </c>
      <c r="Z12" s="66" t="s">
        <v>16</v>
      </c>
      <c r="AA12" s="61">
        <v>173</v>
      </c>
      <c r="AB12" s="58">
        <v>264.6</v>
      </c>
      <c r="AC12" s="59">
        <f>AB12/AA12</f>
        <v>1.5294797687861272</v>
      </c>
      <c r="AD12" s="60">
        <f>AB12-AA12</f>
        <v>91.60000000000002</v>
      </c>
      <c r="AE12" s="61">
        <v>1310</v>
      </c>
      <c r="AF12" s="58">
        <v>1448.2</v>
      </c>
      <c r="AG12" s="59">
        <f>AF12/AE12</f>
        <v>1.105496183206107</v>
      </c>
      <c r="AH12" s="60">
        <f>AF12-AE12</f>
        <v>138.20000000000005</v>
      </c>
      <c r="AI12" s="67">
        <v>182</v>
      </c>
      <c r="AJ12" s="58">
        <v>192.5</v>
      </c>
      <c r="AK12" s="59">
        <f>AJ12/AI12</f>
        <v>1.0576923076923077</v>
      </c>
      <c r="AL12" s="68">
        <f>AJ12-AI12</f>
        <v>10.5</v>
      </c>
      <c r="AM12" s="61">
        <v>1200</v>
      </c>
      <c r="AN12" s="58">
        <v>1219</v>
      </c>
      <c r="AO12" s="69">
        <f>AN12/AM12</f>
        <v>1.0158333333333334</v>
      </c>
      <c r="AP12" s="60">
        <f>AN12-AM12</f>
        <v>19</v>
      </c>
      <c r="AQ12" s="61">
        <v>343.6</v>
      </c>
      <c r="AR12" s="58">
        <v>438.5</v>
      </c>
      <c r="AS12" s="139">
        <f>AR12/AQ12</f>
        <v>1.2761932479627474</v>
      </c>
      <c r="AT12" s="70">
        <f>AR12-AQ12</f>
        <v>94.89999999999998</v>
      </c>
    </row>
    <row r="13" spans="1:46" ht="17.25" customHeight="1">
      <c r="A13" s="56" t="s">
        <v>43</v>
      </c>
      <c r="B13" s="57">
        <f aca="true" t="shared" si="8" ref="B13:B19">F13+J13</f>
        <v>8231</v>
      </c>
      <c r="C13" s="58">
        <f aca="true" t="shared" si="9" ref="C13:C21">G13+K13</f>
        <v>8226</v>
      </c>
      <c r="D13" s="62">
        <f t="shared" si="0"/>
        <v>0.9993925403960636</v>
      </c>
      <c r="E13" s="63">
        <f t="shared" si="1"/>
        <v>-5</v>
      </c>
      <c r="F13" s="61">
        <v>6727.4</v>
      </c>
      <c r="G13" s="156">
        <v>6804.3</v>
      </c>
      <c r="H13" s="62">
        <f t="shared" si="2"/>
        <v>1.0114308648214765</v>
      </c>
      <c r="I13" s="63">
        <f t="shared" si="3"/>
        <v>76.90000000000055</v>
      </c>
      <c r="J13" s="61">
        <f aca="true" t="shared" si="10" ref="J13:J21">N13+R13+V13+AA13+AE13+AI13+AM13+AQ13</f>
        <v>1503.6</v>
      </c>
      <c r="K13" s="58">
        <f aca="true" t="shared" si="11" ref="K13:K20">O13+S13+W13+AB13+AF13+AJ13+AN13+AR13</f>
        <v>1421.6999999999998</v>
      </c>
      <c r="L13" s="62">
        <f t="shared" si="4"/>
        <v>0.9455307262569832</v>
      </c>
      <c r="M13" s="63">
        <f t="shared" si="5"/>
        <v>-81.90000000000009</v>
      </c>
      <c r="N13" s="57">
        <v>660</v>
      </c>
      <c r="O13" s="151">
        <v>628.8</v>
      </c>
      <c r="P13" s="64">
        <f>O13/N13</f>
        <v>0.9527272727272726</v>
      </c>
      <c r="Q13" s="65">
        <f>O13-N13</f>
        <v>-31.200000000000045</v>
      </c>
      <c r="R13" s="137">
        <v>843.6</v>
      </c>
      <c r="S13" s="138">
        <v>792.9</v>
      </c>
      <c r="T13" s="62">
        <f t="shared" si="6"/>
        <v>0.9399004267425319</v>
      </c>
      <c r="U13" s="63">
        <f t="shared" si="7"/>
        <v>-50.700000000000045</v>
      </c>
      <c r="V13" s="61"/>
      <c r="W13" s="58"/>
      <c r="X13" s="59"/>
      <c r="Y13" s="60"/>
      <c r="Z13" s="66" t="s">
        <v>43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39"/>
      <c r="AT13" s="70"/>
    </row>
    <row r="14" spans="1:46" ht="56.25" customHeight="1">
      <c r="A14" s="56" t="s">
        <v>45</v>
      </c>
      <c r="B14" s="57">
        <f t="shared" si="8"/>
        <v>2885</v>
      </c>
      <c r="C14" s="58">
        <f t="shared" si="9"/>
        <v>2989.8</v>
      </c>
      <c r="D14" s="62">
        <f t="shared" si="0"/>
        <v>1.0363258232235704</v>
      </c>
      <c r="E14" s="63">
        <f t="shared" si="1"/>
        <v>104.80000000000018</v>
      </c>
      <c r="F14" s="61">
        <v>2885</v>
      </c>
      <c r="G14" s="156">
        <v>2989.8</v>
      </c>
      <c r="H14" s="62">
        <f t="shared" si="2"/>
        <v>1.0363258232235704</v>
      </c>
      <c r="I14" s="63">
        <f t="shared" si="3"/>
        <v>104.80000000000018</v>
      </c>
      <c r="J14" s="61"/>
      <c r="K14" s="58"/>
      <c r="L14" s="62"/>
      <c r="M14" s="63"/>
      <c r="N14" s="57"/>
      <c r="O14" s="151"/>
      <c r="P14" s="64"/>
      <c r="Q14" s="65"/>
      <c r="R14" s="137"/>
      <c r="S14" s="138"/>
      <c r="T14" s="62"/>
      <c r="U14" s="63"/>
      <c r="V14" s="61"/>
      <c r="W14" s="58"/>
      <c r="X14" s="59"/>
      <c r="Y14" s="60"/>
      <c r="Z14" s="56" t="s">
        <v>45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39"/>
      <c r="AT14" s="70"/>
    </row>
    <row r="15" spans="1:46" ht="56.25" customHeight="1">
      <c r="A15" s="56" t="s">
        <v>17</v>
      </c>
      <c r="B15" s="57">
        <f t="shared" si="8"/>
        <v>2800</v>
      </c>
      <c r="C15" s="58">
        <f t="shared" si="9"/>
        <v>2834.2</v>
      </c>
      <c r="D15" s="62">
        <f t="shared" si="0"/>
        <v>1.0122142857142857</v>
      </c>
      <c r="E15" s="63">
        <f t="shared" si="1"/>
        <v>34.19999999999982</v>
      </c>
      <c r="F15" s="61">
        <v>2800</v>
      </c>
      <c r="G15" s="156">
        <v>2834.2</v>
      </c>
      <c r="H15" s="62">
        <f t="shared" si="2"/>
        <v>1.0122142857142857</v>
      </c>
      <c r="I15" s="63">
        <f t="shared" si="3"/>
        <v>34.19999999999982</v>
      </c>
      <c r="J15" s="61"/>
      <c r="K15" s="58"/>
      <c r="L15" s="62"/>
      <c r="M15" s="63"/>
      <c r="N15" s="57"/>
      <c r="O15" s="151"/>
      <c r="P15" s="64"/>
      <c r="Q15" s="65"/>
      <c r="R15" s="137"/>
      <c r="S15" s="138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39"/>
      <c r="AT15" s="70"/>
    </row>
    <row r="16" spans="1:46" ht="21" customHeight="1">
      <c r="A16" s="56" t="s">
        <v>18</v>
      </c>
      <c r="B16" s="57">
        <f>F16+J16+N16+R16+V16+AE16+AI16+AM16+AQ16</f>
        <v>2144.6</v>
      </c>
      <c r="C16" s="58">
        <f t="shared" si="9"/>
        <v>1578.1</v>
      </c>
      <c r="D16" s="62">
        <f t="shared" si="0"/>
        <v>0.7358481768161895</v>
      </c>
      <c r="E16" s="63">
        <f t="shared" si="1"/>
        <v>-566.5</v>
      </c>
      <c r="F16" s="61">
        <v>1493.6</v>
      </c>
      <c r="G16" s="156">
        <v>1091</v>
      </c>
      <c r="H16" s="62">
        <f t="shared" si="2"/>
        <v>0.7304499196572041</v>
      </c>
      <c r="I16" s="63">
        <f t="shared" si="3"/>
        <v>-402.5999999999999</v>
      </c>
      <c r="J16" s="61"/>
      <c r="K16" s="58">
        <f t="shared" si="11"/>
        <v>487.1</v>
      </c>
      <c r="L16" s="62"/>
      <c r="M16" s="63">
        <f t="shared" si="5"/>
        <v>487.1</v>
      </c>
      <c r="N16" s="57">
        <v>16</v>
      </c>
      <c r="O16" s="138">
        <v>22</v>
      </c>
      <c r="P16" s="64">
        <f>O16/N16</f>
        <v>1.375</v>
      </c>
      <c r="Q16" s="65">
        <f>O16-N16</f>
        <v>6</v>
      </c>
      <c r="R16" s="57">
        <v>3</v>
      </c>
      <c r="S16" s="138">
        <v>12.1</v>
      </c>
      <c r="T16" s="62">
        <f t="shared" si="6"/>
        <v>4.033333333333333</v>
      </c>
      <c r="U16" s="63">
        <f t="shared" si="7"/>
        <v>9.1</v>
      </c>
      <c r="V16" s="61">
        <v>14</v>
      </c>
      <c r="W16" s="58">
        <v>7</v>
      </c>
      <c r="X16" s="59">
        <f>W16/V16</f>
        <v>0.5</v>
      </c>
      <c r="Y16" s="60">
        <f>W16-V16</f>
        <v>-7</v>
      </c>
      <c r="Z16" s="66" t="s">
        <v>46</v>
      </c>
      <c r="AA16" s="61"/>
      <c r="AB16" s="58"/>
      <c r="AC16" s="59"/>
      <c r="AD16" s="60"/>
      <c r="AE16" s="61">
        <v>240</v>
      </c>
      <c r="AF16" s="58">
        <v>276.2</v>
      </c>
      <c r="AG16" s="59">
        <f>AF16/AE16</f>
        <v>1.1508333333333334</v>
      </c>
      <c r="AH16" s="60">
        <f>AF16-AE16</f>
        <v>36.19999999999999</v>
      </c>
      <c r="AI16" s="67">
        <v>11</v>
      </c>
      <c r="AJ16" s="58">
        <v>16.4</v>
      </c>
      <c r="AK16" s="59">
        <f>AJ16/AI16</f>
        <v>1.4909090909090907</v>
      </c>
      <c r="AL16" s="68">
        <f>AJ16-AI16</f>
        <v>5.399999999999999</v>
      </c>
      <c r="AM16" s="61"/>
      <c r="AN16" s="58"/>
      <c r="AO16" s="69"/>
      <c r="AP16" s="60"/>
      <c r="AQ16" s="61">
        <v>367</v>
      </c>
      <c r="AR16" s="58">
        <v>153.4</v>
      </c>
      <c r="AS16" s="139">
        <f>AR16/AQ16</f>
        <v>0.41798365122615805</v>
      </c>
      <c r="AT16" s="70">
        <f>AR16-AQ16</f>
        <v>-213.6</v>
      </c>
    </row>
    <row r="17" spans="1:46" ht="57" customHeight="1">
      <c r="A17" s="56" t="s">
        <v>40</v>
      </c>
      <c r="B17" s="57">
        <f t="shared" si="8"/>
        <v>510</v>
      </c>
      <c r="C17" s="58">
        <f t="shared" si="9"/>
        <v>556.1</v>
      </c>
      <c r="D17" s="62">
        <f t="shared" si="0"/>
        <v>1.090392156862745</v>
      </c>
      <c r="E17" s="63">
        <f t="shared" si="1"/>
        <v>46.10000000000002</v>
      </c>
      <c r="F17" s="61">
        <v>510</v>
      </c>
      <c r="G17" s="156">
        <v>556.1</v>
      </c>
      <c r="H17" s="62">
        <f t="shared" si="2"/>
        <v>1.090392156862745</v>
      </c>
      <c r="I17" s="63">
        <f t="shared" si="3"/>
        <v>46.10000000000002</v>
      </c>
      <c r="J17" s="61"/>
      <c r="K17" s="58"/>
      <c r="L17" s="62"/>
      <c r="M17" s="63"/>
      <c r="N17" s="57"/>
      <c r="O17" s="138"/>
      <c r="P17" s="64"/>
      <c r="Q17" s="65"/>
      <c r="R17" s="57"/>
      <c r="S17" s="138"/>
      <c r="T17" s="62"/>
      <c r="U17" s="63"/>
      <c r="V17" s="61"/>
      <c r="W17" s="58"/>
      <c r="X17" s="59"/>
      <c r="Y17" s="60"/>
      <c r="Z17" s="56" t="s">
        <v>40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39"/>
      <c r="AT17" s="70"/>
    </row>
    <row r="18" spans="1:46" ht="35.25" customHeight="1">
      <c r="A18" s="56" t="s">
        <v>30</v>
      </c>
      <c r="B18" s="57">
        <f t="shared" si="8"/>
        <v>473</v>
      </c>
      <c r="C18" s="58">
        <f t="shared" si="9"/>
        <v>484.80000000000007</v>
      </c>
      <c r="D18" s="62">
        <f t="shared" si="0"/>
        <v>1.0249471458773787</v>
      </c>
      <c r="E18" s="63">
        <f t="shared" si="1"/>
        <v>11.800000000000068</v>
      </c>
      <c r="F18" s="61"/>
      <c r="G18" s="156"/>
      <c r="H18" s="62"/>
      <c r="I18" s="63"/>
      <c r="J18" s="61">
        <f t="shared" si="10"/>
        <v>473</v>
      </c>
      <c r="K18" s="58">
        <f t="shared" si="11"/>
        <v>484.80000000000007</v>
      </c>
      <c r="L18" s="62">
        <f t="shared" si="4"/>
        <v>1.0249471458773787</v>
      </c>
      <c r="M18" s="63">
        <f t="shared" si="5"/>
        <v>11.800000000000068</v>
      </c>
      <c r="N18" s="57">
        <v>149</v>
      </c>
      <c r="O18" s="138">
        <v>93.9</v>
      </c>
      <c r="P18" s="64">
        <f>O18/N18</f>
        <v>0.6302013422818792</v>
      </c>
      <c r="Q18" s="65">
        <f>O18-N18</f>
        <v>-55.099999999999994</v>
      </c>
      <c r="R18" s="57">
        <v>60</v>
      </c>
      <c r="S18" s="138">
        <v>58.6</v>
      </c>
      <c r="T18" s="62">
        <f t="shared" si="6"/>
        <v>0.9766666666666667</v>
      </c>
      <c r="U18" s="63">
        <f t="shared" si="7"/>
        <v>-1.3999999999999986</v>
      </c>
      <c r="V18" s="61">
        <v>105</v>
      </c>
      <c r="W18" s="58">
        <v>95.3</v>
      </c>
      <c r="X18" s="59">
        <f>W18/V18</f>
        <v>0.9076190476190475</v>
      </c>
      <c r="Y18" s="60">
        <f>W18-V18</f>
        <v>-9.700000000000003</v>
      </c>
      <c r="Z18" s="66" t="s">
        <v>47</v>
      </c>
      <c r="AA18" s="61">
        <v>21</v>
      </c>
      <c r="AB18" s="58">
        <v>33.7</v>
      </c>
      <c r="AC18" s="140">
        <f>AB18/AA18</f>
        <v>1.6047619047619048</v>
      </c>
      <c r="AD18" s="60">
        <f>AB18-AA18</f>
        <v>12.700000000000003</v>
      </c>
      <c r="AE18" s="61">
        <v>60</v>
      </c>
      <c r="AF18" s="58">
        <v>76.6</v>
      </c>
      <c r="AG18" s="59">
        <f>AF18/AE18</f>
        <v>1.2766666666666666</v>
      </c>
      <c r="AH18" s="60">
        <f>AF18-AE18</f>
        <v>16.599999999999994</v>
      </c>
      <c r="AI18" s="67">
        <v>16</v>
      </c>
      <c r="AJ18" s="58">
        <v>30.6</v>
      </c>
      <c r="AK18" s="59">
        <f>AJ18/AI18</f>
        <v>1.9125</v>
      </c>
      <c r="AL18" s="68">
        <f>AJ18-AI18</f>
        <v>14.600000000000001</v>
      </c>
      <c r="AM18" s="61">
        <v>27</v>
      </c>
      <c r="AN18" s="58">
        <v>48</v>
      </c>
      <c r="AO18" s="69">
        <f>AN18/AM18</f>
        <v>1.7777777777777777</v>
      </c>
      <c r="AP18" s="60">
        <f>AN18-AM18</f>
        <v>21</v>
      </c>
      <c r="AQ18" s="61">
        <v>35</v>
      </c>
      <c r="AR18" s="58">
        <v>48.1</v>
      </c>
      <c r="AS18" s="139">
        <f>AR18/AQ18</f>
        <v>1.3742857142857143</v>
      </c>
      <c r="AT18" s="70">
        <f>AR18-AQ18</f>
        <v>13.100000000000001</v>
      </c>
    </row>
    <row r="19" spans="1:46" ht="17.25" customHeight="1">
      <c r="A19" s="56" t="s">
        <v>19</v>
      </c>
      <c r="B19" s="57">
        <f t="shared" si="8"/>
        <v>9855</v>
      </c>
      <c r="C19" s="58">
        <f t="shared" si="9"/>
        <v>10667.9</v>
      </c>
      <c r="D19" s="62">
        <f t="shared" si="0"/>
        <v>1.082486047691527</v>
      </c>
      <c r="E19" s="63">
        <f t="shared" si="1"/>
        <v>812.8999999999996</v>
      </c>
      <c r="F19" s="61"/>
      <c r="G19" s="156"/>
      <c r="H19" s="62"/>
      <c r="I19" s="63"/>
      <c r="J19" s="61">
        <f t="shared" si="10"/>
        <v>9855</v>
      </c>
      <c r="K19" s="58">
        <f>O19+S19+W19+AB19+AF19+AJ19+AN19+AR19</f>
        <v>10667.9</v>
      </c>
      <c r="L19" s="62">
        <f t="shared" si="4"/>
        <v>1.082486047691527</v>
      </c>
      <c r="M19" s="63">
        <f t="shared" si="5"/>
        <v>812.8999999999996</v>
      </c>
      <c r="N19" s="57">
        <v>1055</v>
      </c>
      <c r="O19" s="138">
        <v>890.3</v>
      </c>
      <c r="P19" s="64">
        <f>O19/N19</f>
        <v>0.8438862559241705</v>
      </c>
      <c r="Q19" s="65">
        <f>O19-N19</f>
        <v>-164.70000000000005</v>
      </c>
      <c r="R19" s="57">
        <v>610</v>
      </c>
      <c r="S19" s="138">
        <v>654.2</v>
      </c>
      <c r="T19" s="62">
        <f t="shared" si="6"/>
        <v>1.0724590163934427</v>
      </c>
      <c r="U19" s="63">
        <f t="shared" si="7"/>
        <v>44.200000000000045</v>
      </c>
      <c r="V19" s="61">
        <v>1200</v>
      </c>
      <c r="W19" s="58">
        <v>1367.3</v>
      </c>
      <c r="X19" s="59">
        <f>W19/V19</f>
        <v>1.1394166666666665</v>
      </c>
      <c r="Y19" s="60">
        <f>W19-V19</f>
        <v>167.29999999999995</v>
      </c>
      <c r="Z19" s="66" t="s">
        <v>19</v>
      </c>
      <c r="AA19" s="61">
        <v>510</v>
      </c>
      <c r="AB19" s="58">
        <v>462.8</v>
      </c>
      <c r="AC19" s="59">
        <f>AB19/AA19</f>
        <v>0.9074509803921569</v>
      </c>
      <c r="AD19" s="60">
        <f>AB19-AA19</f>
        <v>-47.19999999999999</v>
      </c>
      <c r="AE19" s="61">
        <v>2550</v>
      </c>
      <c r="AF19" s="58">
        <v>3001.9</v>
      </c>
      <c r="AG19" s="59">
        <f>AF19/AE19</f>
        <v>1.1772156862745098</v>
      </c>
      <c r="AH19" s="60">
        <f>AF19-AE19</f>
        <v>451.9000000000001</v>
      </c>
      <c r="AI19" s="67">
        <v>347</v>
      </c>
      <c r="AJ19" s="58">
        <v>481.9</v>
      </c>
      <c r="AK19" s="59">
        <f>AJ19/AI19</f>
        <v>1.3887608069164263</v>
      </c>
      <c r="AL19" s="68">
        <f>AJ19-AI19</f>
        <v>134.89999999999998</v>
      </c>
      <c r="AM19" s="61">
        <v>2260</v>
      </c>
      <c r="AN19" s="58">
        <v>2339.4</v>
      </c>
      <c r="AO19" s="69">
        <f>AN19/AM19</f>
        <v>1.035132743362832</v>
      </c>
      <c r="AP19" s="60">
        <f>AN19-AM19</f>
        <v>79.40000000000009</v>
      </c>
      <c r="AQ19" s="61">
        <v>1323</v>
      </c>
      <c r="AR19" s="58">
        <v>1470.1</v>
      </c>
      <c r="AS19" s="139">
        <f>AR19/AQ19</f>
        <v>1.1111866969009825</v>
      </c>
      <c r="AT19" s="70">
        <f>AR19-AQ19</f>
        <v>147.0999999999999</v>
      </c>
    </row>
    <row r="20" spans="1:46" ht="17.25" customHeight="1">
      <c r="A20" s="56" t="s">
        <v>20</v>
      </c>
      <c r="B20" s="57">
        <f>F20+J20</f>
        <v>8</v>
      </c>
      <c r="C20" s="58">
        <f t="shared" si="9"/>
        <v>77.2</v>
      </c>
      <c r="D20" s="62">
        <f t="shared" si="0"/>
        <v>9.65</v>
      </c>
      <c r="E20" s="63">
        <f t="shared" si="1"/>
        <v>69.2</v>
      </c>
      <c r="F20" s="61"/>
      <c r="G20" s="156">
        <v>40.2</v>
      </c>
      <c r="H20" s="62"/>
      <c r="I20" s="63">
        <f t="shared" si="3"/>
        <v>40.2</v>
      </c>
      <c r="J20" s="61">
        <f t="shared" si="10"/>
        <v>8</v>
      </c>
      <c r="K20" s="58">
        <f t="shared" si="11"/>
        <v>37</v>
      </c>
      <c r="L20" s="62">
        <f t="shared" si="4"/>
        <v>4.625</v>
      </c>
      <c r="M20" s="63">
        <f t="shared" si="5"/>
        <v>29</v>
      </c>
      <c r="N20" s="57"/>
      <c r="O20" s="138">
        <v>18</v>
      </c>
      <c r="P20" s="64"/>
      <c r="Q20" s="65">
        <f>O20-N20</f>
        <v>18</v>
      </c>
      <c r="R20" s="57">
        <v>8</v>
      </c>
      <c r="S20" s="138">
        <v>13.3</v>
      </c>
      <c r="T20" s="62">
        <f t="shared" si="6"/>
        <v>1.6625</v>
      </c>
      <c r="U20" s="63">
        <f t="shared" si="7"/>
        <v>5.300000000000001</v>
      </c>
      <c r="V20" s="61"/>
      <c r="W20" s="58"/>
      <c r="X20" s="59"/>
      <c r="Y20" s="60"/>
      <c r="Z20" s="66" t="s">
        <v>20</v>
      </c>
      <c r="AA20" s="61"/>
      <c r="AB20" s="58"/>
      <c r="AC20" s="51"/>
      <c r="AD20" s="60"/>
      <c r="AE20" s="61"/>
      <c r="AF20" s="58"/>
      <c r="AG20" s="59"/>
      <c r="AH20" s="60"/>
      <c r="AI20" s="67"/>
      <c r="AJ20" s="58">
        <v>5.7</v>
      </c>
      <c r="AK20" s="59"/>
      <c r="AL20" s="68">
        <f>AJ20-AI20</f>
        <v>5.7</v>
      </c>
      <c r="AM20" s="61"/>
      <c r="AN20" s="58"/>
      <c r="AO20" s="69"/>
      <c r="AP20" s="60"/>
      <c r="AQ20" s="61"/>
      <c r="AR20" s="58"/>
      <c r="AS20" s="139"/>
      <c r="AT20" s="70"/>
    </row>
    <row r="21" spans="1:46" ht="17.25" customHeight="1">
      <c r="A21" s="56" t="s">
        <v>21</v>
      </c>
      <c r="B21" s="57">
        <f>F21+J21</f>
        <v>1600</v>
      </c>
      <c r="C21" s="58">
        <f t="shared" si="9"/>
        <v>1685.6000000000001</v>
      </c>
      <c r="D21" s="62">
        <f t="shared" si="0"/>
        <v>1.0535</v>
      </c>
      <c r="E21" s="63">
        <f t="shared" si="1"/>
        <v>85.60000000000014</v>
      </c>
      <c r="F21" s="61"/>
      <c r="G21" s="156">
        <v>26.9</v>
      </c>
      <c r="H21" s="62"/>
      <c r="I21" s="63">
        <f t="shared" si="3"/>
        <v>26.9</v>
      </c>
      <c r="J21" s="61">
        <f t="shared" si="10"/>
        <v>1600</v>
      </c>
      <c r="K21" s="58">
        <f>O21+S21+W21+AB21+AF21+AJ21+AN21+AR21</f>
        <v>1658.7</v>
      </c>
      <c r="L21" s="62">
        <f t="shared" si="4"/>
        <v>1.0366875</v>
      </c>
      <c r="M21" s="63">
        <f t="shared" si="5"/>
        <v>58.700000000000045</v>
      </c>
      <c r="N21" s="57"/>
      <c r="O21" s="138"/>
      <c r="P21" s="133"/>
      <c r="Q21" s="134"/>
      <c r="R21" s="57"/>
      <c r="S21" s="138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1"/>
      <c r="AD21" s="52"/>
      <c r="AE21" s="61">
        <v>1600</v>
      </c>
      <c r="AF21" s="58">
        <v>1658.7</v>
      </c>
      <c r="AG21" s="59"/>
      <c r="AH21" s="60"/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6"/>
      <c r="AT21" s="131"/>
    </row>
    <row r="22" spans="1:46" s="8" customFormat="1" ht="17.25" customHeight="1">
      <c r="A22" s="71" t="s">
        <v>23</v>
      </c>
      <c r="B22" s="44">
        <f>B23++B24+B25+B26+B28+B29+B30</f>
        <v>12803</v>
      </c>
      <c r="C22" s="44">
        <f>C24+C25+C26+C28+C29+C30+C23</f>
        <v>13662.699999999999</v>
      </c>
      <c r="D22" s="51">
        <f>C22/B22</f>
        <v>1.067148324611419</v>
      </c>
      <c r="E22" s="52">
        <f>C22-B22</f>
        <v>859.6999999999989</v>
      </c>
      <c r="F22" s="49">
        <f>F23+F24+F25+F26+F28+F29+F30</f>
        <v>10321</v>
      </c>
      <c r="G22" s="49">
        <f>G24+G25+G26++G28+G29+G30+G23</f>
        <v>10244</v>
      </c>
      <c r="H22" s="157">
        <f>G22/F22</f>
        <v>0.9925394826082744</v>
      </c>
      <c r="I22" s="159">
        <f>G22-F22</f>
        <v>-77</v>
      </c>
      <c r="J22" s="49">
        <f>N22+R22+V22+AA22+AE22+AI22+AM22+AQ22</f>
        <v>2482</v>
      </c>
      <c r="K22" s="49">
        <f>K24+K25+K26+K28+K29+K30+K23</f>
        <v>3418.7000000000003</v>
      </c>
      <c r="L22" s="160">
        <f>K22/J22</f>
        <v>1.3773972602739728</v>
      </c>
      <c r="M22" s="47">
        <f>K22-J22</f>
        <v>936.7000000000003</v>
      </c>
      <c r="N22" s="44">
        <f>N23+N24+N25+N26+N28+N29+N30</f>
        <v>210</v>
      </c>
      <c r="O22" s="44">
        <f>O24+O25+O26+O28+O29+O30+O23</f>
        <v>370</v>
      </c>
      <c r="P22" s="120">
        <f>O22/N22</f>
        <v>1.7619047619047619</v>
      </c>
      <c r="Q22" s="47">
        <f>O22-N22</f>
        <v>160</v>
      </c>
      <c r="R22" s="44">
        <f>R23+R24+R25+R26+R28+R29+R30</f>
        <v>510</v>
      </c>
      <c r="S22" s="44">
        <f>S24+S25+S26+S28+S29+S30+S23</f>
        <v>724.6</v>
      </c>
      <c r="T22" s="120">
        <f>S22/R22</f>
        <v>1.4207843137254903</v>
      </c>
      <c r="U22" s="47">
        <f>S22-R22</f>
        <v>214.60000000000002</v>
      </c>
      <c r="V22" s="49">
        <f>V23+V24+V25+V26+V28+V29+V30</f>
        <v>0</v>
      </c>
      <c r="W22" s="49">
        <f>W30+W29+W28+W26+W25+W24+W23</f>
        <v>389.5</v>
      </c>
      <c r="X22" s="49">
        <f>X30+X29+X28+X26+X25+X24+X23</f>
        <v>0</v>
      </c>
      <c r="Y22" s="52">
        <f>W22-V22</f>
        <v>389.5</v>
      </c>
      <c r="Z22" s="53" t="s">
        <v>23</v>
      </c>
      <c r="AA22" s="49">
        <f>AA23+AA24+AA25+AA26+AA28+AA29+AA30</f>
        <v>1</v>
      </c>
      <c r="AB22" s="50">
        <f>AB24+AB25+AB26+AB28+AB29+AB30+AB23</f>
        <v>0</v>
      </c>
      <c r="AC22" s="50">
        <f>AC24+AC25+AC26+AC28+AC29+AC30+AC23</f>
        <v>0</v>
      </c>
      <c r="AD22" s="52">
        <f>AB22-AA22</f>
        <v>-1</v>
      </c>
      <c r="AE22" s="49">
        <f>AE23+AE24+AE25+AE26+AE28+AE29+AE30</f>
        <v>865</v>
      </c>
      <c r="AF22" s="49">
        <f>AF23+AF24+AF25+AF26+AF28+AF29+AF30</f>
        <v>921.7</v>
      </c>
      <c r="AG22" s="135">
        <f>AF22/AE22</f>
        <v>1.065549132947977</v>
      </c>
      <c r="AH22" s="52">
        <f>AF22-AE22</f>
        <v>56.700000000000045</v>
      </c>
      <c r="AI22" s="50">
        <f>AI23+AI24+AI25+AI26+AI28+AI29+AI30</f>
        <v>34</v>
      </c>
      <c r="AJ22" s="49">
        <f>AJ30+AJ29+AJ28+AJ26+AJ25+AJ24+AJ23</f>
        <v>44.8</v>
      </c>
      <c r="AK22" s="51">
        <f>AJ22/AI22</f>
        <v>1.3176470588235294</v>
      </c>
      <c r="AL22" s="54">
        <f>AJ22-AI22</f>
        <v>10.799999999999997</v>
      </c>
      <c r="AM22" s="50">
        <f>AM23+AM24+AM25+AM26+AM28+AM29+AM30</f>
        <v>50</v>
      </c>
      <c r="AN22" s="50">
        <f>AN24+AN25+AN26+AN28+AN29+AN30+AN23</f>
        <v>107.1</v>
      </c>
      <c r="AO22" s="55">
        <f>AN22/AM22</f>
        <v>2.142</v>
      </c>
      <c r="AP22" s="52">
        <f>AN22-AM22</f>
        <v>57.099999999999994</v>
      </c>
      <c r="AQ22" s="49">
        <f>AQ23+AQ24+AQ25+AQ26+AQ28+AQ29+AQ30</f>
        <v>812</v>
      </c>
      <c r="AR22" s="49">
        <f>AR23+AR24+AR25+AR26+AR28+AR29+AR30</f>
        <v>861.0000000000001</v>
      </c>
      <c r="AS22" s="155">
        <f>AR22/AQ22</f>
        <v>1.060344827586207</v>
      </c>
      <c r="AT22" s="131">
        <f aca="true" t="shared" si="12" ref="AT22:AT30">AR22-AQ22</f>
        <v>49.000000000000114</v>
      </c>
    </row>
    <row r="23" spans="1:46" ht="17.25" customHeight="1">
      <c r="A23" s="56" t="s">
        <v>24</v>
      </c>
      <c r="B23" s="57">
        <f>F23+J23</f>
        <v>816</v>
      </c>
      <c r="C23" s="58">
        <f>G23+K23</f>
        <v>888.8</v>
      </c>
      <c r="D23" s="59">
        <f>C23/B23</f>
        <v>1.0892156862745097</v>
      </c>
      <c r="E23" s="60">
        <f>C23-B23</f>
        <v>72.79999999999995</v>
      </c>
      <c r="F23" s="61">
        <v>640</v>
      </c>
      <c r="G23" s="58">
        <v>680</v>
      </c>
      <c r="H23" s="158">
        <f aca="true" t="shared" si="13" ref="H23:H29">G23/F23</f>
        <v>1.0625</v>
      </c>
      <c r="I23" s="159">
        <f aca="true" t="shared" si="14" ref="I23:I30">G23-F23</f>
        <v>40</v>
      </c>
      <c r="J23" s="61">
        <f>N23+R23+V23+AA23+AE23+AI23+AM23+AQ23</f>
        <v>176</v>
      </c>
      <c r="K23" s="58">
        <f>O23+S23+W23+AB23+AF23+AJ23+AN23+AR23</f>
        <v>208.8</v>
      </c>
      <c r="L23" s="62">
        <f>K23/J23</f>
        <v>1.1863636363636365</v>
      </c>
      <c r="M23" s="63">
        <f>K23-J23</f>
        <v>32.80000000000001</v>
      </c>
      <c r="N23" s="57">
        <v>45</v>
      </c>
      <c r="O23" s="138">
        <v>76.3</v>
      </c>
      <c r="P23" s="62">
        <f>O23/N23</f>
        <v>1.6955555555555555</v>
      </c>
      <c r="Q23" s="63">
        <f aca="true" t="shared" si="15" ref="Q23:Q30">O23-N23</f>
        <v>31.299999999999997</v>
      </c>
      <c r="R23" s="57">
        <v>105</v>
      </c>
      <c r="S23" s="138">
        <v>79.2</v>
      </c>
      <c r="T23" s="161">
        <f>S23/R23</f>
        <v>0.7542857142857143</v>
      </c>
      <c r="U23" s="63">
        <f aca="true" t="shared" si="16" ref="U23:U30">S23-R23</f>
        <v>-25.799999999999997</v>
      </c>
      <c r="V23" s="61"/>
      <c r="W23" s="58"/>
      <c r="X23" s="140"/>
      <c r="Y23" s="60"/>
      <c r="Z23" s="66" t="s">
        <v>24</v>
      </c>
      <c r="AA23" s="72"/>
      <c r="AB23" s="73"/>
      <c r="AC23" s="59"/>
      <c r="AD23" s="52"/>
      <c r="AE23" s="72"/>
      <c r="AF23" s="73"/>
      <c r="AG23" s="135"/>
      <c r="AH23" s="60"/>
      <c r="AI23" s="67"/>
      <c r="AJ23" s="58"/>
      <c r="AK23" s="59"/>
      <c r="AL23" s="68"/>
      <c r="AM23" s="61"/>
      <c r="AN23" s="58"/>
      <c r="AO23" s="55"/>
      <c r="AP23" s="60"/>
      <c r="AQ23" s="61">
        <v>26</v>
      </c>
      <c r="AR23" s="58">
        <v>53.3</v>
      </c>
      <c r="AS23" s="162">
        <f>AR23/AQ23</f>
        <v>2.05</v>
      </c>
      <c r="AT23" s="131">
        <f t="shared" si="12"/>
        <v>27.299999999999997</v>
      </c>
    </row>
    <row r="24" spans="1:46" ht="75.75" customHeight="1">
      <c r="A24" s="76" t="s">
        <v>36</v>
      </c>
      <c r="B24" s="57">
        <f aca="true" t="shared" si="17" ref="B24:B29">F24+J24</f>
        <v>1170</v>
      </c>
      <c r="C24" s="58">
        <f aca="true" t="shared" si="18" ref="C24:C30">G24+K24</f>
        <v>1220.2</v>
      </c>
      <c r="D24" s="59">
        <f aca="true" t="shared" si="19" ref="D24:D29">C24/B24</f>
        <v>1.042905982905983</v>
      </c>
      <c r="E24" s="60">
        <f aca="true" t="shared" si="20" ref="E24:E30">C24-B24</f>
        <v>50.200000000000045</v>
      </c>
      <c r="F24" s="72">
        <v>666</v>
      </c>
      <c r="G24" s="73">
        <v>512.9</v>
      </c>
      <c r="H24" s="158">
        <f t="shared" si="13"/>
        <v>0.7701201201201201</v>
      </c>
      <c r="I24" s="159">
        <f t="shared" si="14"/>
        <v>-153.10000000000002</v>
      </c>
      <c r="J24" s="61">
        <f>N24+R24+V24+AA24+AE24+AI24+AM24+AQ24</f>
        <v>504</v>
      </c>
      <c r="K24" s="58">
        <f aca="true" t="shared" si="21" ref="K24:K30">O24+S24+W24+AB24+AF24+AJ24+AN24+AR24</f>
        <v>707.3000000000001</v>
      </c>
      <c r="L24" s="62">
        <f>K24/J24</f>
        <v>1.403373015873016</v>
      </c>
      <c r="M24" s="63">
        <f aca="true" t="shared" si="22" ref="M24:M30">K24-J24</f>
        <v>203.30000000000007</v>
      </c>
      <c r="N24" s="141">
        <v>165</v>
      </c>
      <c r="O24" s="142">
        <v>155.5</v>
      </c>
      <c r="P24" s="62">
        <f>O24/N24</f>
        <v>0.9424242424242424</v>
      </c>
      <c r="Q24" s="63">
        <f t="shared" si="15"/>
        <v>-9.5</v>
      </c>
      <c r="R24" s="141">
        <v>230</v>
      </c>
      <c r="S24" s="142">
        <v>338</v>
      </c>
      <c r="T24" s="62">
        <f>S24/R24</f>
        <v>1.4695652173913043</v>
      </c>
      <c r="U24" s="63">
        <f t="shared" si="16"/>
        <v>108</v>
      </c>
      <c r="V24" s="72"/>
      <c r="W24" s="73"/>
      <c r="X24" s="140"/>
      <c r="Y24" s="75"/>
      <c r="Z24" s="77" t="s">
        <v>37</v>
      </c>
      <c r="AA24" s="78"/>
      <c r="AB24" s="79"/>
      <c r="AC24" s="59"/>
      <c r="AD24" s="52"/>
      <c r="AE24" s="78">
        <v>25</v>
      </c>
      <c r="AF24" s="79">
        <v>12.8</v>
      </c>
      <c r="AG24" s="135"/>
      <c r="AH24" s="60">
        <f>AF24-AE24</f>
        <v>-12.2</v>
      </c>
      <c r="AI24" s="81">
        <v>34</v>
      </c>
      <c r="AJ24" s="73">
        <v>44.8</v>
      </c>
      <c r="AK24" s="59">
        <f>AJ24/AI24</f>
        <v>1.3176470588235294</v>
      </c>
      <c r="AL24" s="68">
        <f>AJ24-AI24</f>
        <v>10.799999999999997</v>
      </c>
      <c r="AM24" s="72">
        <v>20</v>
      </c>
      <c r="AN24" s="73">
        <v>74.2</v>
      </c>
      <c r="AO24" s="69">
        <f>AN24/AM24</f>
        <v>3.71</v>
      </c>
      <c r="AP24" s="60">
        <f>AN24-AM24</f>
        <v>54.2</v>
      </c>
      <c r="AQ24" s="72">
        <v>30</v>
      </c>
      <c r="AR24" s="73">
        <v>82</v>
      </c>
      <c r="AS24" s="139">
        <f>AR24/AQ24</f>
        <v>2.7333333333333334</v>
      </c>
      <c r="AT24" s="143">
        <f t="shared" si="12"/>
        <v>52</v>
      </c>
    </row>
    <row r="25" spans="1:46" ht="54" customHeight="1">
      <c r="A25" s="56" t="s">
        <v>25</v>
      </c>
      <c r="B25" s="57">
        <f t="shared" si="17"/>
        <v>450</v>
      </c>
      <c r="C25" s="58">
        <f t="shared" si="18"/>
        <v>1118.6</v>
      </c>
      <c r="D25" s="59">
        <f t="shared" si="19"/>
        <v>2.4857777777777774</v>
      </c>
      <c r="E25" s="60">
        <f t="shared" si="20"/>
        <v>668.5999999999999</v>
      </c>
      <c r="F25" s="78">
        <v>450</v>
      </c>
      <c r="G25" s="79">
        <v>1118.6</v>
      </c>
      <c r="H25" s="158">
        <f t="shared" si="13"/>
        <v>2.4857777777777774</v>
      </c>
      <c r="I25" s="159">
        <f t="shared" si="14"/>
        <v>668.5999999999999</v>
      </c>
      <c r="J25" s="61"/>
      <c r="K25" s="58"/>
      <c r="L25" s="62"/>
      <c r="M25" s="63"/>
      <c r="N25" s="144"/>
      <c r="O25" s="145"/>
      <c r="P25" s="46"/>
      <c r="Q25" s="63"/>
      <c r="R25" s="141"/>
      <c r="S25" s="145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5"/>
      <c r="AH25" s="60"/>
      <c r="AI25" s="83"/>
      <c r="AJ25" s="79"/>
      <c r="AK25" s="59"/>
      <c r="AL25" s="68"/>
      <c r="AM25" s="78"/>
      <c r="AN25" s="79"/>
      <c r="AO25" s="55"/>
      <c r="AP25" s="60"/>
      <c r="AQ25" s="78"/>
      <c r="AR25" s="79"/>
      <c r="AS25" s="139"/>
      <c r="AT25" s="143"/>
    </row>
    <row r="26" spans="1:46" ht="71.25" customHeight="1">
      <c r="A26" s="56" t="s">
        <v>33</v>
      </c>
      <c r="B26" s="57">
        <f t="shared" si="17"/>
        <v>7876</v>
      </c>
      <c r="C26" s="58">
        <f t="shared" si="18"/>
        <v>7464.599999999999</v>
      </c>
      <c r="D26" s="59">
        <f t="shared" si="19"/>
        <v>0.9477653631284916</v>
      </c>
      <c r="E26" s="60">
        <f t="shared" si="20"/>
        <v>-411.40000000000055</v>
      </c>
      <c r="F26" s="84">
        <v>7670</v>
      </c>
      <c r="G26" s="85">
        <v>7298.2</v>
      </c>
      <c r="H26" s="158">
        <f t="shared" si="13"/>
        <v>0.9515254237288135</v>
      </c>
      <c r="I26" s="159">
        <f t="shared" si="14"/>
        <v>-371.8000000000002</v>
      </c>
      <c r="J26" s="61">
        <f>N26+R26+V26+AA26+AE26+AI26+AM26+AQ26</f>
        <v>206</v>
      </c>
      <c r="K26" s="58">
        <f t="shared" si="21"/>
        <v>166.4</v>
      </c>
      <c r="L26" s="62">
        <f>K26/J26</f>
        <v>0.8077669902912622</v>
      </c>
      <c r="M26" s="63">
        <f t="shared" si="22"/>
        <v>-39.599999999999994</v>
      </c>
      <c r="N26" s="146"/>
      <c r="O26" s="147"/>
      <c r="P26" s="46"/>
      <c r="Q26" s="63"/>
      <c r="R26" s="141">
        <v>145</v>
      </c>
      <c r="S26" s="147">
        <v>115.6</v>
      </c>
      <c r="T26" s="62">
        <f>S26/R26</f>
        <v>0.7972413793103448</v>
      </c>
      <c r="U26" s="63">
        <f t="shared" si="16"/>
        <v>-29.400000000000006</v>
      </c>
      <c r="V26" s="84"/>
      <c r="W26" s="85"/>
      <c r="X26" s="59"/>
      <c r="Y26" s="75"/>
      <c r="Z26" s="82" t="s">
        <v>33</v>
      </c>
      <c r="AA26" s="84">
        <v>1</v>
      </c>
      <c r="AB26" s="85"/>
      <c r="AC26" s="59"/>
      <c r="AD26" s="60">
        <f>AB26-AA26</f>
        <v>-1</v>
      </c>
      <c r="AE26" s="84">
        <v>30</v>
      </c>
      <c r="AF26" s="85">
        <v>17.9</v>
      </c>
      <c r="AG26" s="140">
        <f>AF26/AE26</f>
        <v>0.5966666666666666</v>
      </c>
      <c r="AH26" s="60">
        <f>AF26-AE26</f>
        <v>-12.100000000000001</v>
      </c>
      <c r="AI26" s="83"/>
      <c r="AJ26" s="85"/>
      <c r="AK26" s="59"/>
      <c r="AL26" s="68"/>
      <c r="AM26" s="78">
        <v>30</v>
      </c>
      <c r="AN26" s="79">
        <v>32.9</v>
      </c>
      <c r="AO26" s="69">
        <f>AN26/AM26</f>
        <v>1.0966666666666667</v>
      </c>
      <c r="AP26" s="60">
        <f>AN26-AM26</f>
        <v>2.8999999999999986</v>
      </c>
      <c r="AQ26" s="78"/>
      <c r="AR26" s="79"/>
      <c r="AS26" s="139"/>
      <c r="AT26" s="143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58" t="e">
        <f t="shared" si="13"/>
        <v>#DIV/0!</v>
      </c>
      <c r="I27" s="159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38"/>
      <c r="P27" s="46"/>
      <c r="Q27" s="63">
        <f t="shared" si="15"/>
        <v>0</v>
      </c>
      <c r="R27" s="57"/>
      <c r="S27" s="138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40" t="e">
        <f>AF27/AE27</f>
        <v>#DIV/0!</v>
      </c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39" t="e">
        <f>AR27/AQ27</f>
        <v>#DIV/0!</v>
      </c>
      <c r="AT27" s="143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2141</v>
      </c>
      <c r="C28" s="58">
        <f t="shared" si="18"/>
        <v>2236.6</v>
      </c>
      <c r="D28" s="59">
        <f t="shared" si="19"/>
        <v>1.0446520317608594</v>
      </c>
      <c r="E28" s="60">
        <f t="shared" si="20"/>
        <v>95.59999999999991</v>
      </c>
      <c r="F28" s="72">
        <v>545</v>
      </c>
      <c r="G28" s="73">
        <v>253</v>
      </c>
      <c r="H28" s="158">
        <f t="shared" si="13"/>
        <v>0.46422018348623856</v>
      </c>
      <c r="I28" s="159">
        <f t="shared" si="14"/>
        <v>-292</v>
      </c>
      <c r="J28" s="61">
        <f>N28+R28+V28+AA28+AE28+AI28+AM28+AQ28</f>
        <v>1596</v>
      </c>
      <c r="K28" s="58">
        <f t="shared" si="21"/>
        <v>1983.6</v>
      </c>
      <c r="L28" s="62">
        <f>K28/J28</f>
        <v>1.2428571428571429</v>
      </c>
      <c r="M28" s="63">
        <f t="shared" si="22"/>
        <v>387.5999999999999</v>
      </c>
      <c r="N28" s="141"/>
      <c r="O28" s="88">
        <v>75.1</v>
      </c>
      <c r="P28" s="46"/>
      <c r="Q28" s="63">
        <f t="shared" si="15"/>
        <v>75.1</v>
      </c>
      <c r="R28" s="141">
        <v>30</v>
      </c>
      <c r="S28" s="142">
        <v>78.3</v>
      </c>
      <c r="T28" s="62">
        <f>S28/R28</f>
        <v>2.61</v>
      </c>
      <c r="U28" s="63">
        <f t="shared" si="16"/>
        <v>48.3</v>
      </c>
      <c r="V28" s="72"/>
      <c r="W28" s="88">
        <v>307.3</v>
      </c>
      <c r="X28" s="59"/>
      <c r="Y28" s="75">
        <f>W28</f>
        <v>307.3</v>
      </c>
      <c r="Z28" s="77" t="s">
        <v>29</v>
      </c>
      <c r="AA28" s="72"/>
      <c r="AB28" s="88"/>
      <c r="AC28" s="80"/>
      <c r="AD28" s="52"/>
      <c r="AE28" s="89">
        <v>810</v>
      </c>
      <c r="AF28" s="88">
        <v>816.3</v>
      </c>
      <c r="AG28" s="140">
        <f>AF28/AE28</f>
        <v>1.0077777777777777</v>
      </c>
      <c r="AH28" s="60">
        <f>AF28-AE28</f>
        <v>6.2999999999999545</v>
      </c>
      <c r="AI28" s="90"/>
      <c r="AJ28" s="88"/>
      <c r="AK28" s="59"/>
      <c r="AL28" s="68"/>
      <c r="AM28" s="89"/>
      <c r="AN28" s="88"/>
      <c r="AO28" s="69"/>
      <c r="AP28" s="60"/>
      <c r="AQ28" s="89">
        <v>756</v>
      </c>
      <c r="AR28" s="88">
        <v>706.6</v>
      </c>
      <c r="AS28" s="139">
        <f>AR28/AQ28</f>
        <v>0.9346560846560847</v>
      </c>
      <c r="AT28" s="143">
        <f t="shared" si="12"/>
        <v>-49.39999999999998</v>
      </c>
      <c r="AU28" s="17"/>
    </row>
    <row r="29" spans="1:46" ht="38.25" customHeight="1">
      <c r="A29" s="56" t="s">
        <v>34</v>
      </c>
      <c r="B29" s="57">
        <f t="shared" si="17"/>
        <v>350</v>
      </c>
      <c r="C29" s="58">
        <f t="shared" si="18"/>
        <v>354</v>
      </c>
      <c r="D29" s="59">
        <f t="shared" si="19"/>
        <v>1.0114285714285713</v>
      </c>
      <c r="E29" s="60">
        <f t="shared" si="20"/>
        <v>4</v>
      </c>
      <c r="F29" s="61">
        <v>350</v>
      </c>
      <c r="G29" s="58">
        <v>354</v>
      </c>
      <c r="H29" s="158">
        <f t="shared" si="13"/>
        <v>1.0114285714285713</v>
      </c>
      <c r="I29" s="159">
        <f t="shared" si="14"/>
        <v>4</v>
      </c>
      <c r="J29" s="61"/>
      <c r="K29" s="58"/>
      <c r="L29" s="62"/>
      <c r="M29" s="63"/>
      <c r="N29" s="57"/>
      <c r="O29" s="138"/>
      <c r="P29" s="46"/>
      <c r="Q29" s="63"/>
      <c r="R29" s="57"/>
      <c r="S29" s="138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5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39"/>
      <c r="AT29" s="143"/>
    </row>
    <row r="30" spans="1:46" ht="30.75" customHeight="1">
      <c r="A30" s="92" t="s">
        <v>35</v>
      </c>
      <c r="B30" s="57"/>
      <c r="C30" s="58">
        <f t="shared" si="18"/>
        <v>379.90000000000003</v>
      </c>
      <c r="D30" s="59"/>
      <c r="E30" s="60">
        <f t="shared" si="20"/>
        <v>379.90000000000003</v>
      </c>
      <c r="F30" s="72"/>
      <c r="G30" s="73">
        <v>27.3</v>
      </c>
      <c r="H30" s="158"/>
      <c r="I30" s="159">
        <f t="shared" si="14"/>
        <v>27.3</v>
      </c>
      <c r="J30" s="61"/>
      <c r="K30" s="58">
        <f t="shared" si="21"/>
        <v>352.6</v>
      </c>
      <c r="L30" s="62"/>
      <c r="M30" s="63">
        <f t="shared" si="22"/>
        <v>352.6</v>
      </c>
      <c r="N30" s="141"/>
      <c r="O30" s="142">
        <v>63.1</v>
      </c>
      <c r="P30" s="46"/>
      <c r="Q30" s="63">
        <f t="shared" si="15"/>
        <v>63.1</v>
      </c>
      <c r="R30" s="141"/>
      <c r="S30" s="142">
        <v>113.5</v>
      </c>
      <c r="T30" s="62"/>
      <c r="U30" s="63">
        <f t="shared" si="16"/>
        <v>113.5</v>
      </c>
      <c r="V30" s="72"/>
      <c r="W30" s="73">
        <v>82.2</v>
      </c>
      <c r="X30" s="74"/>
      <c r="Y30" s="75"/>
      <c r="Z30" s="93" t="s">
        <v>35</v>
      </c>
      <c r="AA30" s="72"/>
      <c r="AB30" s="73"/>
      <c r="AC30" s="74"/>
      <c r="AD30" s="52">
        <f>AB30</f>
        <v>0</v>
      </c>
      <c r="AE30" s="72"/>
      <c r="AF30" s="73">
        <v>74.7</v>
      </c>
      <c r="AG30" s="135"/>
      <c r="AH30" s="60">
        <f>AF30-AE30</f>
        <v>74.7</v>
      </c>
      <c r="AI30" s="81"/>
      <c r="AJ30" s="73"/>
      <c r="AK30" s="59"/>
      <c r="AL30" s="68">
        <f>AJ30</f>
        <v>0</v>
      </c>
      <c r="AM30" s="72"/>
      <c r="AN30" s="73"/>
      <c r="AO30" s="69"/>
      <c r="AP30" s="60"/>
      <c r="AQ30" s="72"/>
      <c r="AR30" s="73">
        <v>19.1</v>
      </c>
      <c r="AS30" s="139"/>
      <c r="AT30" s="143">
        <f t="shared" si="12"/>
        <v>19.1</v>
      </c>
    </row>
    <row r="31" spans="1:46" s="8" customFormat="1" ht="24" customHeight="1" thickBot="1">
      <c r="A31" s="94" t="s">
        <v>27</v>
      </c>
      <c r="B31" s="194">
        <f>B22+B11</f>
        <v>66588.4</v>
      </c>
      <c r="C31" s="150">
        <f>C22+C11</f>
        <v>69514.8</v>
      </c>
      <c r="D31" s="119">
        <f>C31/B31</f>
        <v>1.043947594475915</v>
      </c>
      <c r="E31" s="122">
        <f>C31-B31</f>
        <v>2926.4000000000087</v>
      </c>
      <c r="F31" s="97">
        <f>F22+F11</f>
        <v>41861.7</v>
      </c>
      <c r="G31" s="98">
        <f>G22+G11</f>
        <v>42360.7</v>
      </c>
      <c r="H31" s="119">
        <f>G31/F31</f>
        <v>1.0119202039095403</v>
      </c>
      <c r="I31" s="96">
        <f>G31-F31</f>
        <v>499</v>
      </c>
      <c r="J31" s="97">
        <f>J22+J11</f>
        <v>24726.699999999997</v>
      </c>
      <c r="K31" s="98">
        <f>K22+K11</f>
        <v>27154.100000000002</v>
      </c>
      <c r="L31" s="121">
        <f>K31/J31</f>
        <v>1.098169185536283</v>
      </c>
      <c r="M31" s="99">
        <f>K31-J31</f>
        <v>2427.400000000005</v>
      </c>
      <c r="N31" s="194">
        <f>N22+N11</f>
        <v>4885</v>
      </c>
      <c r="O31" s="95">
        <f>O22+O11</f>
        <v>5056.6</v>
      </c>
      <c r="P31" s="148">
        <f>O31/N31</f>
        <v>1.0351279426816786</v>
      </c>
      <c r="Q31" s="99">
        <f>O31-N31</f>
        <v>171.60000000000036</v>
      </c>
      <c r="R31" s="194">
        <f>R22+R11</f>
        <v>3955.1</v>
      </c>
      <c r="S31" s="95">
        <f>S22+S11</f>
        <v>4349.8</v>
      </c>
      <c r="T31" s="121">
        <f>S31/R31</f>
        <v>1.0997952011327148</v>
      </c>
      <c r="U31" s="99">
        <f>S31-R31</f>
        <v>394.7000000000003</v>
      </c>
      <c r="V31" s="97">
        <f>V22+V11</f>
        <v>1549</v>
      </c>
      <c r="W31" s="98">
        <f>W22+W11</f>
        <v>2146.8</v>
      </c>
      <c r="X31" s="119">
        <f>W31/V31</f>
        <v>1.385926404131698</v>
      </c>
      <c r="Y31" s="96">
        <f>W31-V31</f>
        <v>597.8000000000002</v>
      </c>
      <c r="Z31" s="100" t="s">
        <v>27</v>
      </c>
      <c r="AA31" s="97">
        <f>AA22+AA11</f>
        <v>705</v>
      </c>
      <c r="AB31" s="154">
        <f>AB22+AB11</f>
        <v>761.1</v>
      </c>
      <c r="AC31" s="149">
        <f>AB31/AA31</f>
        <v>1.0795744680851065</v>
      </c>
      <c r="AD31" s="101">
        <f>AB31-AA31</f>
        <v>56.10000000000002</v>
      </c>
      <c r="AE31" s="195">
        <f>AE22+AE11</f>
        <v>6625</v>
      </c>
      <c r="AF31" s="154">
        <f>AF22+AF11</f>
        <v>7383.299999999999</v>
      </c>
      <c r="AG31" s="149">
        <f>AF31/AE31</f>
        <v>1.1144603773584905</v>
      </c>
      <c r="AH31" s="101">
        <f>AF31-AE31</f>
        <v>758.2999999999993</v>
      </c>
      <c r="AI31" s="196">
        <f>AI22+AI11</f>
        <v>590</v>
      </c>
      <c r="AJ31" s="98">
        <f>AJ22+AJ11</f>
        <v>771.9</v>
      </c>
      <c r="AK31" s="102">
        <f>AJ31/AI31</f>
        <v>1.3083050847457627</v>
      </c>
      <c r="AL31" s="103">
        <f>AJ31-AI31</f>
        <v>181.89999999999998</v>
      </c>
      <c r="AM31" s="195">
        <f>AM22+AM11</f>
        <v>3537</v>
      </c>
      <c r="AN31" s="154">
        <f>AN22+AN11</f>
        <v>3713.5</v>
      </c>
      <c r="AO31" s="104">
        <f>AN31/AM31</f>
        <v>1.0499010460842522</v>
      </c>
      <c r="AP31" s="101">
        <f>AN31-AM31</f>
        <v>176.5</v>
      </c>
      <c r="AQ31" s="195">
        <f>AQ22+AQ11</f>
        <v>2880.6</v>
      </c>
      <c r="AR31" s="154">
        <f>AR22+AR11</f>
        <v>2971.1</v>
      </c>
      <c r="AS31" s="104">
        <f>AR31/AQ31</f>
        <v>1.031417065889051</v>
      </c>
      <c r="AT31" s="101">
        <f>AR31-AQ31</f>
        <v>90.5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3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3" t="s">
        <v>41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77" t="s">
        <v>42</v>
      </c>
      <c r="W33" s="177"/>
      <c r="X33" s="177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 t="s">
        <v>48</v>
      </c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 t="s">
        <v>44</v>
      </c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Q1:AS1"/>
    <mergeCell ref="A3:AS3"/>
    <mergeCell ref="A4:AS4"/>
    <mergeCell ref="A5:AS5"/>
    <mergeCell ref="W7:X7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R7:AS7"/>
    <mergeCell ref="AE9:AH9"/>
    <mergeCell ref="AI9:AL9"/>
    <mergeCell ref="AM9:AP9"/>
    <mergeCell ref="J9:M9"/>
    <mergeCell ref="AA9:AD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2018-07-03T09:55:10Z</cp:lastPrinted>
  <dcterms:created xsi:type="dcterms:W3CDTF">2008-03-31T04:46:11Z</dcterms:created>
  <dcterms:modified xsi:type="dcterms:W3CDTF">2018-07-16T06:54:20Z</dcterms:modified>
  <cp:category/>
  <cp:version/>
  <cp:contentType/>
  <cp:contentStatus/>
</cp:coreProperties>
</file>